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udget\RA\"/>
    </mc:Choice>
  </mc:AlternateContent>
  <bookViews>
    <workbookView xWindow="0" yWindow="0" windowWidth="20490" windowHeight="6855"/>
  </bookViews>
  <sheets>
    <sheet name="Previs2016" sheetId="1" r:id="rId1"/>
    <sheet name="PrevisComptable2016"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 l="1"/>
  <c r="B41" i="1"/>
  <c r="D36" i="1"/>
  <c r="B36" i="1"/>
  <c r="D34" i="1"/>
  <c r="D43" i="1" s="1"/>
  <c r="B34" i="1"/>
  <c r="B43" i="1" s="1"/>
  <c r="B28" i="1"/>
  <c r="B31" i="1" s="1"/>
  <c r="B21" i="1"/>
  <c r="B16" i="1"/>
  <c r="B11" i="1"/>
  <c r="D8" i="1"/>
  <c r="B7" i="1"/>
  <c r="D3" i="1"/>
  <c r="D31" i="1" s="1"/>
  <c r="D45" i="1" s="1"/>
  <c r="B3" i="1"/>
  <c r="E70" i="2"/>
  <c r="E68" i="2"/>
  <c r="E66" i="2"/>
  <c r="E65" i="2"/>
  <c r="E64" i="2"/>
  <c r="E62" i="2"/>
  <c r="E75" i="2" s="1"/>
  <c r="E38" i="2"/>
  <c r="E36" i="2"/>
  <c r="E34" i="2"/>
  <c r="E33" i="2"/>
  <c r="E32" i="2"/>
  <c r="E27" i="2"/>
  <c r="E26" i="2"/>
  <c r="E21" i="2"/>
  <c r="E15" i="2"/>
  <c r="E14" i="2"/>
  <c r="E12" i="2"/>
  <c r="E11" i="2"/>
  <c r="E10" i="2"/>
  <c r="E9" i="2"/>
  <c r="E8" i="2"/>
  <c r="E7" i="2"/>
  <c r="E60" i="2" s="1"/>
  <c r="E6" i="2"/>
  <c r="B45" i="1" l="1"/>
</calcChain>
</file>

<file path=xl/sharedStrings.xml><?xml version="1.0" encoding="utf-8"?>
<sst xmlns="http://schemas.openxmlformats.org/spreadsheetml/2006/main" count="225" uniqueCount="149">
  <si>
    <t>Prévisions 2016</t>
  </si>
  <si>
    <t>Dépenses</t>
  </si>
  <si>
    <t>Recettes</t>
  </si>
  <si>
    <t>Matériel pédagogique et de présentation</t>
  </si>
  <si>
    <t>Produits</t>
  </si>
  <si>
    <t>Matériel pédagogique</t>
  </si>
  <si>
    <t>Vente Casques</t>
  </si>
  <si>
    <t>Matériel de présentation (stand)</t>
  </si>
  <si>
    <t>Vente Bouchons</t>
  </si>
  <si>
    <t>Frais de port</t>
  </si>
  <si>
    <t>Vente spectacle ou autres prestations</t>
  </si>
  <si>
    <t>Actions de sensibilisation</t>
  </si>
  <si>
    <t>Presta AGI-SON</t>
  </si>
  <si>
    <t>Concerts pédagogiques</t>
  </si>
  <si>
    <t>Subventions</t>
  </si>
  <si>
    <t>Plate-Forme EduKson</t>
  </si>
  <si>
    <t>ARS</t>
  </si>
  <si>
    <t>Actions conventionnées ARS 2016</t>
  </si>
  <si>
    <t>* Fonctionnement propre</t>
  </si>
  <si>
    <t>Matériel de prévention</t>
  </si>
  <si>
    <t>* Actions conventionnées 2015</t>
  </si>
  <si>
    <t>Casques</t>
  </si>
  <si>
    <t>Bouchons</t>
  </si>
  <si>
    <t>CR Santé</t>
  </si>
  <si>
    <t>Variation stock</t>
  </si>
  <si>
    <t>Ville de Reims</t>
  </si>
  <si>
    <t>Création Peace&amp;Lobe</t>
  </si>
  <si>
    <t>Salaires</t>
  </si>
  <si>
    <t>Autres (MAIF, MGEN, Crédit Agricole…)</t>
  </si>
  <si>
    <t>Deplacements/hébergement/restau artistes</t>
  </si>
  <si>
    <t>Achat Mac</t>
  </si>
  <si>
    <t>Petit matériel</t>
  </si>
  <si>
    <t>Gestion, administration</t>
  </si>
  <si>
    <t xml:space="preserve">Coordination (salaire), dont : </t>
  </si>
  <si>
    <t>salaire brut
charges
Provisions en cas de licenciement économique</t>
  </si>
  <si>
    <t>21 340 €
7 660 €
2 500 €</t>
  </si>
  <si>
    <t>Déplacements/Restau/Hebergemt</t>
  </si>
  <si>
    <t>Carburant</t>
  </si>
  <si>
    <t>Frais divers (fournitures, voiture, poste, telephone, assurance…)</t>
  </si>
  <si>
    <t>Adhésion AGI-SON</t>
  </si>
  <si>
    <t>Formation</t>
  </si>
  <si>
    <t>Frais repas</t>
  </si>
  <si>
    <t>Inscription Adhérents</t>
  </si>
  <si>
    <t>Total Dépenses</t>
  </si>
  <si>
    <t>Total Recettes</t>
  </si>
  <si>
    <t>Emploi des contributions volontaires</t>
  </si>
  <si>
    <t>Contributions volontaires</t>
  </si>
  <si>
    <t>Agi-Son</t>
  </si>
  <si>
    <t>Bouchons et documentation</t>
  </si>
  <si>
    <t>Lieux de diffusion</t>
  </si>
  <si>
    <t>Mise à disposition lieu et personnel :</t>
  </si>
  <si>
    <t>Salles accueil concerts peace &amp; Lobe</t>
  </si>
  <si>
    <t>Salles accueil peace &amp; Lobe</t>
  </si>
  <si>
    <t>Actions de prévention organisées localement par les adhérents Polca</t>
  </si>
  <si>
    <t>Résidence consolidation peace &amp; Lobe</t>
  </si>
  <si>
    <t>Flap / Cabaret Vert</t>
  </si>
  <si>
    <t>Mise à disposition de casques</t>
  </si>
  <si>
    <t>Total Contributions Volontaires</t>
  </si>
  <si>
    <t>TOTAL DES CHARGES</t>
  </si>
  <si>
    <t>TOTAL DES PRODUITS</t>
  </si>
  <si>
    <t>* Par convention avec l'ARS, le Polca dispose d'une enveloppe budgétaire specifique de 9000 euros pour la mise en place de partenariats, par convention, avec d'autres structures de prévention en région ou hors région, afin de faire bénéficier la population du territoire champardennais d'un maximum d'action.</t>
  </si>
  <si>
    <t>BUDGET PREVISIONNEL RISQUES AUDITIFS POLCA 2016</t>
  </si>
  <si>
    <t>Montant</t>
  </si>
  <si>
    <t>Explication</t>
  </si>
  <si>
    <t>CHARGES</t>
  </si>
  <si>
    <t>Variation stocks</t>
  </si>
  <si>
    <t>Stocks bouchons et casques restants au 31/12/2014</t>
  </si>
  <si>
    <t xml:space="preserve">Prestations Diverses </t>
  </si>
  <si>
    <t xml:space="preserve">CCP gestion sonore : frais d'inscription d'adhérents </t>
  </si>
  <si>
    <t>Prestations d'organisation et d'accueil</t>
  </si>
  <si>
    <t>Concerts péda + autres actions + AGI-SON+résidence</t>
  </si>
  <si>
    <t>Prestations Administratives</t>
  </si>
  <si>
    <t>Christel, idem 2015</t>
  </si>
  <si>
    <t xml:space="preserve">Carburant </t>
  </si>
  <si>
    <t>idem 2015</t>
  </si>
  <si>
    <t>Fournitures Petits Equipements</t>
  </si>
  <si>
    <t>matériel péda + stand+ divers matériel Peace&amp;Lobe (cables etc)</t>
  </si>
  <si>
    <t>Fournitures de bureau</t>
  </si>
  <si>
    <t>Billetterie spectacles</t>
  </si>
  <si>
    <t>Achats casques auditifs</t>
  </si>
  <si>
    <t>bouchons et casques</t>
  </si>
  <si>
    <t>Redevance Crédit Bail "DACIA" - Natixis</t>
  </si>
  <si>
    <t>Location véhicules</t>
  </si>
  <si>
    <t>location matériel</t>
  </si>
  <si>
    <t>Locations autres</t>
  </si>
  <si>
    <t>Entretien Réparation Véhicule</t>
  </si>
  <si>
    <t>Maintenance</t>
  </si>
  <si>
    <t>Primes d'assurance</t>
  </si>
  <si>
    <t>Documentation Générale</t>
  </si>
  <si>
    <t>Honoraires</t>
  </si>
  <si>
    <t>Communication</t>
  </si>
  <si>
    <t>Catalogues et imprimés</t>
  </si>
  <si>
    <t>Transport sur achats</t>
  </si>
  <si>
    <t>Frais de déplacement</t>
  </si>
  <si>
    <t>coord + artistes sur la créa</t>
  </si>
  <si>
    <t>Péages et Parking</t>
  </si>
  <si>
    <t>Indemnités Kilométriques</t>
  </si>
  <si>
    <t>Restauration</t>
  </si>
  <si>
    <t>Hébergement</t>
  </si>
  <si>
    <t>Réception</t>
  </si>
  <si>
    <t>repas CCP</t>
  </si>
  <si>
    <t>frais postaux et affranchissements</t>
  </si>
  <si>
    <t xml:space="preserve">Téléphone </t>
  </si>
  <si>
    <t>Services bancaires et assimiles</t>
  </si>
  <si>
    <t>Cotisations</t>
  </si>
  <si>
    <t>adhésion AGI-SON</t>
  </si>
  <si>
    <t>Formation professionnelle continue</t>
  </si>
  <si>
    <t>calcul réel</t>
  </si>
  <si>
    <t>Congés payes</t>
  </si>
  <si>
    <t>Primes et gratifications</t>
  </si>
  <si>
    <t xml:space="preserve">Urssaf / Pole Emploi </t>
  </si>
  <si>
    <t>UGRR - Arcco</t>
  </si>
  <si>
    <t>AG2R Prévoyance</t>
  </si>
  <si>
    <t xml:space="preserve">UGRR - Cadres </t>
  </si>
  <si>
    <t>Charges sur congés payés</t>
  </si>
  <si>
    <t xml:space="preserve">Charges sur primes à payer </t>
  </si>
  <si>
    <t>médecine du travail</t>
  </si>
  <si>
    <t xml:space="preserve">Mson des artistes - Reversement des cotisations </t>
  </si>
  <si>
    <t>Indemnités services civiques</t>
  </si>
  <si>
    <t>Droits d'auteurs</t>
  </si>
  <si>
    <t>Redevance hébergement</t>
  </si>
  <si>
    <t>Autres charges de gestion courante</t>
  </si>
  <si>
    <t xml:space="preserve">Charges d'Intérêts bancaires </t>
  </si>
  <si>
    <t>Amendes et Pénalités</t>
  </si>
  <si>
    <t>Charges des exercices antérieurs</t>
  </si>
  <si>
    <t>DAP immos incorporelles</t>
  </si>
  <si>
    <t>achat mac Peace&amp;Lobe</t>
  </si>
  <si>
    <t>DAP Charges exploitations</t>
  </si>
  <si>
    <t>Prov pour risques et charges d'exploitation</t>
  </si>
  <si>
    <t>Provision pour clients douteux</t>
  </si>
  <si>
    <t>PRODUITS</t>
  </si>
  <si>
    <t>Produits Risques Auditifs</t>
  </si>
  <si>
    <t>Cotisation</t>
  </si>
  <si>
    <t xml:space="preserve">Prestations diverses </t>
  </si>
  <si>
    <t>AGI-SON + vente spectacle et formations</t>
  </si>
  <si>
    <t>Région Champagne -Ardenne</t>
  </si>
  <si>
    <t>Subvention Ville de Reims</t>
  </si>
  <si>
    <t>Subvention DRAC</t>
  </si>
  <si>
    <t>Subvention ARS Champagne Ardenne</t>
  </si>
  <si>
    <t>Subvention Service Civique</t>
  </si>
  <si>
    <t>Partenariats</t>
  </si>
  <si>
    <t>500 MAIF + 1500 MGEN + 2500 CANE + 5500 autres</t>
  </si>
  <si>
    <t>Produits divers de gestion courante</t>
  </si>
  <si>
    <t>Intérêts</t>
  </si>
  <si>
    <t>Produits des exercices antérieurs</t>
  </si>
  <si>
    <t xml:space="preserve">Transfert de Charges </t>
  </si>
  <si>
    <t>Ventes encarts publicitaires Zic Boom</t>
  </si>
  <si>
    <t>Prestation graphisme</t>
  </si>
  <si>
    <t>Report N-1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</si>
</sst>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Red]\-#,##0,\€"/>
    <numFmt numFmtId="165" formatCode="#,##0\ &quot;€&quot;"/>
    <numFmt numFmtId="166" formatCode="_-* #,##0\ &quot;€&quot;_-;\-* #,##0\ &quot;€&quot;_-;_-* &quot;-&quot;??\ &quot;€&quot;_-;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rgb="FF000000"/>
      <name val="Calibri"/>
      <family val="2"/>
      <charset val="1"/>
    </font>
    <font>
      <b/>
      <sz val="9"/>
      <color rgb="FFFFFFFF"/>
      <name val="Calibri"/>
      <family val="2"/>
      <charset val="1"/>
    </font>
    <font>
      <b/>
      <sz val="9"/>
      <color theme="0"/>
      <name val="Calibri"/>
      <family val="2"/>
      <charset val="1"/>
    </font>
    <font>
      <sz val="9"/>
      <color rgb="FF000000"/>
      <name val="Calibri"/>
      <family val="2"/>
      <charset val="1"/>
    </font>
    <font>
      <sz val="9"/>
      <color rgb="FF000000"/>
      <name val="Calibri"/>
      <family val="2"/>
    </font>
    <font>
      <sz val="9"/>
      <name val="Calibri"/>
      <family val="2"/>
      <charset val="1"/>
    </font>
    <font>
      <b/>
      <sz val="9"/>
      <color theme="1"/>
      <name val="Calibri"/>
      <family val="2"/>
      <scheme val="minor"/>
    </font>
    <font>
      <sz val="11"/>
      <color rgb="FF324354"/>
      <name val="Calibri"/>
      <family val="2"/>
      <scheme val="minor"/>
    </font>
    <font>
      <b/>
      <sz val="11"/>
      <color rgb="FF324354"/>
      <name val="Calibri"/>
      <family val="2"/>
      <scheme val="minor"/>
    </font>
    <font>
      <sz val="11"/>
      <name val="Calibri"/>
      <family val="2"/>
      <scheme val="minor"/>
    </font>
    <font>
      <i/>
      <sz val="11"/>
      <color rgb="FFFF0000"/>
      <name val="Calibri"/>
      <family val="2"/>
      <scheme val="minor"/>
    </font>
  </fonts>
  <fills count="7">
    <fill>
      <patternFill patternType="none"/>
    </fill>
    <fill>
      <patternFill patternType="gray125"/>
    </fill>
    <fill>
      <patternFill patternType="solid">
        <fgColor rgb="FF000000"/>
        <bgColor rgb="FF003300"/>
      </patternFill>
    </fill>
    <fill>
      <patternFill patternType="solid">
        <fgColor rgb="FFFF0000"/>
        <bgColor rgb="FFFFFF00"/>
      </patternFill>
    </fill>
    <fill>
      <patternFill patternType="solid">
        <fgColor rgb="FFFF0000"/>
        <bgColor indexed="64"/>
      </patternFill>
    </fill>
    <fill>
      <patternFill patternType="solid">
        <fgColor theme="1"/>
        <bgColor indexed="64"/>
      </patternFill>
    </fill>
    <fill>
      <patternFill patternType="solid">
        <fgColor theme="0"/>
        <bgColor indexed="64"/>
      </patternFill>
    </fill>
  </fills>
  <borders count="2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4" fillId="0" borderId="1" xfId="0" applyFont="1" applyBorder="1"/>
    <xf numFmtId="0" fontId="5" fillId="2" borderId="2" xfId="0" applyFont="1" applyFill="1" applyBorder="1"/>
    <xf numFmtId="164" fontId="5" fillId="2" borderId="3" xfId="0" applyNumberFormat="1" applyFont="1" applyFill="1" applyBorder="1" applyAlignment="1">
      <alignment horizontal="right"/>
    </xf>
    <xf numFmtId="0" fontId="6" fillId="3" borderId="1" xfId="0" applyFont="1" applyFill="1" applyBorder="1"/>
    <xf numFmtId="165" fontId="6" fillId="3" borderId="1" xfId="0" applyNumberFormat="1" applyFont="1" applyFill="1" applyBorder="1"/>
    <xf numFmtId="0" fontId="7" fillId="0" borderId="1" xfId="0" applyFont="1" applyBorder="1" applyAlignment="1">
      <alignment horizontal="left"/>
    </xf>
    <xf numFmtId="165" fontId="7" fillId="0" borderId="1" xfId="0" applyNumberFormat="1" applyFont="1" applyBorder="1" applyAlignment="1">
      <alignment horizontal="left"/>
    </xf>
    <xf numFmtId="0" fontId="8" fillId="0" borderId="1" xfId="0" applyFont="1" applyBorder="1"/>
    <xf numFmtId="165" fontId="8" fillId="0" borderId="1" xfId="0" applyNumberFormat="1" applyFont="1" applyBorder="1" applyAlignment="1">
      <alignment horizontal="right"/>
    </xf>
    <xf numFmtId="0" fontId="7" fillId="0" borderId="1" xfId="0" applyFont="1" applyBorder="1"/>
    <xf numFmtId="165" fontId="7" fillId="0" borderId="1" xfId="0" applyNumberFormat="1" applyFont="1" applyBorder="1" applyAlignment="1">
      <alignment horizontal="right"/>
    </xf>
    <xf numFmtId="0" fontId="9" fillId="0" borderId="1" xfId="0" applyFont="1" applyBorder="1"/>
    <xf numFmtId="0" fontId="7" fillId="0" borderId="1" xfId="0" applyFont="1" applyBorder="1" applyAlignment="1">
      <alignment wrapText="1"/>
    </xf>
    <xf numFmtId="0" fontId="7" fillId="0" borderId="1" xfId="0" applyFont="1" applyBorder="1" applyAlignment="1">
      <alignment horizontal="right" vertical="center" wrapText="1"/>
    </xf>
    <xf numFmtId="165" fontId="7" fillId="0" borderId="1" xfId="0" applyNumberFormat="1" applyFont="1" applyBorder="1" applyAlignment="1">
      <alignment horizontal="right" vertical="center" wrapText="1"/>
    </xf>
    <xf numFmtId="165" fontId="7" fillId="0" borderId="1" xfId="0" applyNumberFormat="1" applyFont="1" applyBorder="1"/>
    <xf numFmtId="0" fontId="5" fillId="2" borderId="1" xfId="0" applyFont="1" applyFill="1" applyBorder="1"/>
    <xf numFmtId="165" fontId="5" fillId="2" borderId="0" xfId="0" applyNumberFormat="1" applyFont="1" applyFill="1" applyBorder="1"/>
    <xf numFmtId="165" fontId="5" fillId="2" borderId="3" xfId="0" applyNumberFormat="1" applyFont="1" applyFill="1" applyBorder="1" applyAlignment="1">
      <alignment horizontal="right"/>
    </xf>
    <xf numFmtId="165" fontId="6" fillId="3" borderId="4" xfId="0" applyNumberFormat="1" applyFont="1" applyFill="1" applyBorder="1"/>
    <xf numFmtId="0" fontId="0" fillId="0" borderId="1" xfId="0" applyBorder="1"/>
    <xf numFmtId="0" fontId="7" fillId="0" borderId="1" xfId="0" applyFont="1" applyBorder="1" applyAlignment="1">
      <alignment horizontal="right"/>
    </xf>
    <xf numFmtId="0" fontId="7" fillId="0" borderId="1" xfId="0" applyFont="1" applyBorder="1" applyAlignment="1">
      <alignment horizontal="right" wrapText="1"/>
    </xf>
    <xf numFmtId="165" fontId="7" fillId="0" borderId="5" xfId="0" applyNumberFormat="1" applyFont="1" applyBorder="1" applyAlignment="1">
      <alignment horizontal="right"/>
    </xf>
    <xf numFmtId="165" fontId="0" fillId="0" borderId="0" xfId="0" applyNumberFormat="1"/>
    <xf numFmtId="0" fontId="10" fillId="0" borderId="0" xfId="0" applyFont="1" applyBorder="1" applyAlignment="1">
      <alignment wrapText="1"/>
    </xf>
    <xf numFmtId="0" fontId="0" fillId="0" borderId="0" xfId="0" applyFont="1" applyBorder="1"/>
    <xf numFmtId="0" fontId="3" fillId="0" borderId="0" xfId="0" applyFont="1" applyBorder="1" applyAlignment="1">
      <alignment horizontal="center" vertical="top"/>
    </xf>
    <xf numFmtId="0" fontId="0" fillId="0" borderId="0" xfId="0" applyAlignment="1">
      <alignment horizontal="center" vertical="top"/>
    </xf>
    <xf numFmtId="0" fontId="3" fillId="0" borderId="0" xfId="0" applyFont="1" applyFill="1" applyBorder="1" applyAlignment="1">
      <alignment horizontal="center" vertical="top"/>
    </xf>
    <xf numFmtId="0" fontId="0" fillId="0" borderId="0" xfId="0" applyFill="1" applyAlignment="1">
      <alignment horizontal="center" vertical="top"/>
    </xf>
    <xf numFmtId="166" fontId="3" fillId="0" borderId="0" xfId="1" applyNumberFormat="1" applyFont="1" applyFill="1" applyBorder="1" applyAlignment="1">
      <alignment horizontal="center" vertical="top"/>
    </xf>
    <xf numFmtId="0" fontId="3" fillId="0" borderId="0" xfId="0" applyFont="1" applyBorder="1"/>
    <xf numFmtId="166" fontId="3" fillId="0" borderId="2" xfId="1" applyNumberFormat="1" applyFont="1" applyBorder="1" applyAlignment="1">
      <alignment horizontal="center" vertical="top"/>
    </xf>
    <xf numFmtId="0" fontId="3" fillId="0" borderId="2" xfId="0" applyFont="1" applyBorder="1" applyAlignment="1">
      <alignment horizontal="center" vertical="top"/>
    </xf>
    <xf numFmtId="0" fontId="0" fillId="0" borderId="7" xfId="0" applyBorder="1"/>
    <xf numFmtId="0" fontId="0" fillId="0" borderId="8" xfId="0" applyBorder="1"/>
    <xf numFmtId="166" fontId="11" fillId="0" borderId="4" xfId="1" applyNumberFormat="1" applyFont="1" applyBorder="1" applyAlignment="1">
      <alignment vertical="center"/>
    </xf>
    <xf numFmtId="0" fontId="0" fillId="0" borderId="4" xfId="0" applyFont="1" applyBorder="1"/>
    <xf numFmtId="0" fontId="0" fillId="0" borderId="6" xfId="0" applyBorder="1"/>
    <xf numFmtId="0" fontId="0" fillId="0" borderId="9" xfId="0" applyBorder="1"/>
    <xf numFmtId="166" fontId="11" fillId="0" borderId="1" xfId="1" applyNumberFormat="1" applyFont="1" applyBorder="1" applyAlignment="1">
      <alignment vertical="center"/>
    </xf>
    <xf numFmtId="0" fontId="0" fillId="0" borderId="1" xfId="0" applyFont="1" applyBorder="1"/>
    <xf numFmtId="166" fontId="0" fillId="0" borderId="0" xfId="0" applyNumberFormat="1" applyFont="1" applyBorder="1"/>
    <xf numFmtId="0" fontId="0" fillId="0" borderId="10" xfId="0" applyBorder="1"/>
    <xf numFmtId="0" fontId="0" fillId="0" borderId="11" xfId="0" applyBorder="1"/>
    <xf numFmtId="0" fontId="0" fillId="0" borderId="1" xfId="0" applyFont="1" applyFill="1" applyBorder="1"/>
    <xf numFmtId="0" fontId="0" fillId="0" borderId="12" xfId="0" applyBorder="1"/>
    <xf numFmtId="0" fontId="0" fillId="0" borderId="13" xfId="0" applyBorder="1"/>
    <xf numFmtId="166" fontId="11" fillId="0" borderId="14" xfId="1" applyNumberFormat="1" applyFont="1" applyBorder="1" applyAlignment="1">
      <alignment vertical="center"/>
    </xf>
    <xf numFmtId="0" fontId="0" fillId="0" borderId="14" xfId="0" applyFont="1" applyBorder="1"/>
    <xf numFmtId="166" fontId="11" fillId="0" borderId="15" xfId="1" applyNumberFormat="1" applyFont="1" applyBorder="1" applyAlignment="1">
      <alignment vertical="center"/>
    </xf>
    <xf numFmtId="0" fontId="0" fillId="0" borderId="16" xfId="0" applyBorder="1"/>
    <xf numFmtId="0" fontId="0" fillId="0" borderId="17" xfId="0" applyBorder="1"/>
    <xf numFmtId="166" fontId="11" fillId="0" borderId="18" xfId="1" applyNumberFormat="1" applyFont="1" applyBorder="1" applyAlignment="1">
      <alignment vertical="center"/>
    </xf>
    <xf numFmtId="0" fontId="0" fillId="0" borderId="19" xfId="0" applyBorder="1"/>
    <xf numFmtId="0" fontId="0" fillId="0" borderId="20" xfId="0" applyBorder="1"/>
    <xf numFmtId="0" fontId="0" fillId="0" borderId="5" xfId="0" applyFont="1" applyBorder="1"/>
    <xf numFmtId="0" fontId="0" fillId="0" borderId="0" xfId="0" applyFont="1" applyFill="1" applyBorder="1"/>
    <xf numFmtId="0" fontId="0" fillId="0" borderId="0" xfId="0" applyFill="1"/>
    <xf numFmtId="166" fontId="12" fillId="0" borderId="0" xfId="1" applyNumberFormat="1" applyFont="1" applyFill="1" applyBorder="1" applyAlignment="1">
      <alignment vertical="center"/>
    </xf>
    <xf numFmtId="166" fontId="11" fillId="0" borderId="3" xfId="1" applyNumberFormat="1" applyFont="1" applyBorder="1" applyAlignment="1">
      <alignment vertical="center"/>
    </xf>
    <xf numFmtId="166" fontId="11" fillId="0" borderId="0" xfId="1" applyNumberFormat="1" applyFont="1" applyBorder="1" applyAlignment="1">
      <alignment vertical="center"/>
    </xf>
    <xf numFmtId="166" fontId="11" fillId="0" borderId="21" xfId="1" applyNumberFormat="1" applyFont="1" applyBorder="1" applyAlignment="1">
      <alignment vertical="center"/>
    </xf>
    <xf numFmtId="166" fontId="11" fillId="0" borderId="22" xfId="1" applyNumberFormat="1" applyFont="1" applyBorder="1" applyAlignment="1">
      <alignment vertical="center"/>
    </xf>
    <xf numFmtId="0" fontId="3" fillId="0" borderId="1" xfId="0" applyFont="1" applyBorder="1"/>
    <xf numFmtId="0" fontId="0" fillId="0" borderId="18" xfId="0" applyBorder="1"/>
    <xf numFmtId="166" fontId="11" fillId="0" borderId="5" xfId="1" applyNumberFormat="1" applyFont="1" applyBorder="1" applyAlignment="1">
      <alignment vertical="center"/>
    </xf>
    <xf numFmtId="0" fontId="0" fillId="0" borderId="23" xfId="0" applyBorder="1"/>
    <xf numFmtId="166" fontId="3" fillId="0" borderId="2" xfId="1" applyNumberFormat="1" applyFont="1" applyBorder="1"/>
    <xf numFmtId="166" fontId="3" fillId="0" borderId="0" xfId="1" applyNumberFormat="1" applyFont="1" applyBorder="1"/>
    <xf numFmtId="0" fontId="13" fillId="0" borderId="0" xfId="0" applyFont="1" applyBorder="1"/>
    <xf numFmtId="0" fontId="13" fillId="0" borderId="0" xfId="0" applyFont="1"/>
    <xf numFmtId="166" fontId="14" fillId="0" borderId="0" xfId="1" applyNumberFormat="1" applyFont="1" applyBorder="1"/>
    <xf numFmtId="166" fontId="0" fillId="0" borderId="0" xfId="1" applyNumberFormat="1" applyFont="1" applyBorder="1"/>
    <xf numFmtId="166" fontId="12" fillId="0" borderId="2" xfId="1" applyNumberFormat="1" applyFont="1" applyBorder="1" applyAlignment="1">
      <alignment vertical="center"/>
    </xf>
    <xf numFmtId="0" fontId="10" fillId="0" borderId="0" xfId="0" applyFont="1" applyBorder="1" applyAlignment="1">
      <alignment horizontal="center" wrapText="1"/>
    </xf>
    <xf numFmtId="0" fontId="2" fillId="5" borderId="0" xfId="0" applyFont="1" applyFill="1" applyBorder="1" applyAlignment="1">
      <alignment horizontal="center" vertical="center" textRotation="90"/>
    </xf>
    <xf numFmtId="0" fontId="3" fillId="4" borderId="6" xfId="0" applyFont="1" applyFill="1" applyBorder="1" applyAlignment="1">
      <alignment horizontal="center" vertical="center"/>
    </xf>
    <xf numFmtId="0" fontId="3" fillId="4" borderId="0" xfId="0" applyFont="1" applyFill="1" applyBorder="1" applyAlignment="1">
      <alignment horizontal="center" vertical="center"/>
    </xf>
    <xf numFmtId="166" fontId="11" fillId="6" borderId="1" xfId="1" applyNumberFormat="1" applyFont="1" applyFill="1" applyBorder="1" applyAlignment="1">
      <alignment horizontal="center" vertical="center"/>
    </xf>
    <xf numFmtId="0" fontId="0" fillId="0" borderId="1" xfId="0" applyFont="1" applyBorder="1" applyAlignment="1">
      <alignment horizontal="left" vertical="center" wrapText="1"/>
    </xf>
    <xf numFmtId="166" fontId="11" fillId="0" borderId="1" xfId="1" applyNumberFormat="1" applyFont="1" applyBorder="1" applyAlignment="1">
      <alignment horizontal="center" vertical="center"/>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get%20RA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Recap"/>
      <sheetName val="Previs"/>
      <sheetName val="PrevisComptable"/>
    </sheetNames>
    <sheetDataSet>
      <sheetData sheetId="0"/>
      <sheetData sheetId="1">
        <row r="6">
          <cell r="B6">
            <v>500</v>
          </cell>
          <cell r="G6">
            <v>1000</v>
          </cell>
        </row>
        <row r="7">
          <cell r="B7">
            <v>500</v>
          </cell>
          <cell r="G7">
            <v>1000</v>
          </cell>
        </row>
        <row r="8">
          <cell r="B8">
            <v>50</v>
          </cell>
          <cell r="G8">
            <v>800</v>
          </cell>
        </row>
        <row r="9">
          <cell r="G9">
            <v>250</v>
          </cell>
        </row>
        <row r="10">
          <cell r="B10">
            <v>22000</v>
          </cell>
          <cell r="G10">
            <v>1600</v>
          </cell>
        </row>
        <row r="11">
          <cell r="B11">
            <v>9000</v>
          </cell>
        </row>
        <row r="12">
          <cell r="B12">
            <v>1600</v>
          </cell>
        </row>
        <row r="13">
          <cell r="G13">
            <v>30000</v>
          </cell>
        </row>
        <row r="14">
          <cell r="B14">
            <v>1000</v>
          </cell>
          <cell r="G14">
            <v>9000</v>
          </cell>
        </row>
        <row r="15">
          <cell r="B15">
            <v>1000</v>
          </cell>
        </row>
        <row r="16">
          <cell r="B16">
            <v>2385</v>
          </cell>
          <cell r="G16">
            <v>20000</v>
          </cell>
        </row>
        <row r="17">
          <cell r="B17">
            <v>22</v>
          </cell>
        </row>
        <row r="18">
          <cell r="G18">
            <v>2000</v>
          </cell>
        </row>
        <row r="19">
          <cell r="B19">
            <v>3350</v>
          </cell>
        </row>
        <row r="20">
          <cell r="B20">
            <v>1800</v>
          </cell>
          <cell r="G20">
            <v>10000</v>
          </cell>
        </row>
        <row r="22">
          <cell r="B22">
            <v>50</v>
          </cell>
        </row>
        <row r="26">
          <cell r="B26">
            <v>2000</v>
          </cell>
        </row>
        <row r="27">
          <cell r="B27">
            <v>200</v>
          </cell>
        </row>
        <row r="28">
          <cell r="B28">
            <v>1500</v>
          </cell>
        </row>
        <row r="29">
          <cell r="B29">
            <v>100</v>
          </cell>
        </row>
        <row r="30">
          <cell r="B30">
            <v>50</v>
          </cell>
        </row>
        <row r="31">
          <cell r="B31">
            <v>650</v>
          </cell>
        </row>
        <row r="32">
          <cell r="B32">
            <v>500</v>
          </cell>
        </row>
        <row r="33">
          <cell r="B33">
            <v>200</v>
          </cell>
        </row>
        <row r="34">
          <cell r="B34">
            <v>100</v>
          </cell>
        </row>
        <row r="36">
          <cell r="B36">
            <v>100</v>
          </cell>
        </row>
        <row r="37">
          <cell r="B37">
            <v>300</v>
          </cell>
        </row>
      </sheetData>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4"/>
  <sheetViews>
    <sheetView tabSelected="1" workbookViewId="0">
      <selection activeCell="A25" sqref="A1:XFD1048576"/>
    </sheetView>
  </sheetViews>
  <sheetFormatPr baseColWidth="10" defaultRowHeight="15" x14ac:dyDescent="0.25"/>
  <cols>
    <col min="1" max="1" width="37.7109375" customWidth="1"/>
    <col min="2" max="2" width="14" customWidth="1"/>
    <col min="3" max="3" width="30.7109375" customWidth="1"/>
    <col min="4" max="4" width="15.140625" customWidth="1"/>
  </cols>
  <sheetData>
    <row r="1" spans="1:4" ht="15.75" thickBot="1" x14ac:dyDescent="0.3">
      <c r="A1" s="1"/>
      <c r="B1" s="1" t="s">
        <v>0</v>
      </c>
      <c r="C1" s="1"/>
      <c r="D1" s="1" t="s">
        <v>0</v>
      </c>
    </row>
    <row r="2" spans="1:4" ht="15.75" thickBot="1" x14ac:dyDescent="0.3">
      <c r="A2" s="2" t="s">
        <v>1</v>
      </c>
      <c r="B2" s="3"/>
      <c r="C2" s="2" t="s">
        <v>2</v>
      </c>
      <c r="D2" s="3"/>
    </row>
    <row r="3" spans="1:4" x14ac:dyDescent="0.25">
      <c r="A3" s="4" t="s">
        <v>3</v>
      </c>
      <c r="B3" s="5">
        <f>SUM(B4:B6)</f>
        <v>1050</v>
      </c>
      <c r="C3" s="4" t="s">
        <v>4</v>
      </c>
      <c r="D3" s="5">
        <f>SUM(D4:D7)</f>
        <v>4650</v>
      </c>
    </row>
    <row r="4" spans="1:4" ht="15" customHeight="1" x14ac:dyDescent="0.25">
      <c r="A4" s="6" t="s">
        <v>5</v>
      </c>
      <c r="B4" s="7">
        <v>500</v>
      </c>
      <c r="C4" s="8" t="s">
        <v>6</v>
      </c>
      <c r="D4" s="9">
        <v>1000</v>
      </c>
    </row>
    <row r="5" spans="1:4" x14ac:dyDescent="0.25">
      <c r="A5" s="6" t="s">
        <v>7</v>
      </c>
      <c r="B5" s="7">
        <v>500</v>
      </c>
      <c r="C5" s="8" t="s">
        <v>8</v>
      </c>
      <c r="D5" s="9">
        <v>1000</v>
      </c>
    </row>
    <row r="6" spans="1:4" x14ac:dyDescent="0.25">
      <c r="A6" s="6" t="s">
        <v>9</v>
      </c>
      <c r="B6" s="7">
        <v>50</v>
      </c>
      <c r="C6" s="8" t="s">
        <v>10</v>
      </c>
      <c r="D6" s="9">
        <v>1050</v>
      </c>
    </row>
    <row r="7" spans="1:4" ht="15" customHeight="1" x14ac:dyDescent="0.25">
      <c r="A7" s="4" t="s">
        <v>11</v>
      </c>
      <c r="B7" s="5">
        <f>SUM(B8:B10)</f>
        <v>32600</v>
      </c>
      <c r="C7" s="8" t="s">
        <v>12</v>
      </c>
      <c r="D7" s="9">
        <v>1600</v>
      </c>
    </row>
    <row r="8" spans="1:4" ht="15" customHeight="1" x14ac:dyDescent="0.25">
      <c r="A8" s="6" t="s">
        <v>13</v>
      </c>
      <c r="B8" s="7">
        <v>22000</v>
      </c>
      <c r="C8" s="4" t="s">
        <v>14</v>
      </c>
      <c r="D8" s="5">
        <f>SUM(D9:D29)</f>
        <v>76072</v>
      </c>
    </row>
    <row r="9" spans="1:4" x14ac:dyDescent="0.25">
      <c r="A9" s="6" t="s">
        <v>15</v>
      </c>
      <c r="B9" s="7">
        <v>1600</v>
      </c>
      <c r="C9" s="10" t="s">
        <v>16</v>
      </c>
      <c r="D9" s="11"/>
    </row>
    <row r="10" spans="1:4" ht="15" customHeight="1" x14ac:dyDescent="0.25">
      <c r="A10" s="6" t="s">
        <v>17</v>
      </c>
      <c r="B10" s="7">
        <v>9000</v>
      </c>
      <c r="C10" s="10" t="s">
        <v>18</v>
      </c>
      <c r="D10" s="11">
        <v>30000</v>
      </c>
    </row>
    <row r="11" spans="1:4" x14ac:dyDescent="0.25">
      <c r="A11" s="4" t="s">
        <v>19</v>
      </c>
      <c r="B11" s="5">
        <f>SUM(B12:B15)</f>
        <v>4407</v>
      </c>
      <c r="C11" s="10" t="s">
        <v>20</v>
      </c>
      <c r="D11" s="11">
        <v>9000</v>
      </c>
    </row>
    <row r="12" spans="1:4" ht="15" customHeight="1" x14ac:dyDescent="0.25">
      <c r="A12" s="6" t="s">
        <v>21</v>
      </c>
      <c r="B12" s="7">
        <v>1000</v>
      </c>
      <c r="C12" s="10"/>
      <c r="D12" s="11"/>
    </row>
    <row r="13" spans="1:4" x14ac:dyDescent="0.25">
      <c r="A13" s="12" t="s">
        <v>22</v>
      </c>
      <c r="B13" s="7">
        <v>1000</v>
      </c>
      <c r="C13" s="10" t="s">
        <v>23</v>
      </c>
      <c r="D13" s="11">
        <v>20000</v>
      </c>
    </row>
    <row r="14" spans="1:4" ht="15" customHeight="1" x14ac:dyDescent="0.25">
      <c r="A14" s="12" t="s">
        <v>24</v>
      </c>
      <c r="B14" s="7">
        <v>2385</v>
      </c>
      <c r="C14" s="10"/>
      <c r="D14" s="11"/>
    </row>
    <row r="15" spans="1:4" x14ac:dyDescent="0.25">
      <c r="A15" s="12" t="s">
        <v>9</v>
      </c>
      <c r="B15" s="7">
        <v>22</v>
      </c>
      <c r="C15" s="10" t="s">
        <v>25</v>
      </c>
      <c r="D15" s="11">
        <v>2000</v>
      </c>
    </row>
    <row r="16" spans="1:4" ht="15" customHeight="1" x14ac:dyDescent="0.25">
      <c r="A16" s="4" t="s">
        <v>26</v>
      </c>
      <c r="B16" s="5">
        <f>SUM(B17:B20)</f>
        <v>5465</v>
      </c>
      <c r="C16" s="10"/>
      <c r="D16" s="11"/>
    </row>
    <row r="17" spans="1:4" x14ac:dyDescent="0.25">
      <c r="A17" s="10" t="s">
        <v>27</v>
      </c>
      <c r="B17" s="7">
        <v>3350</v>
      </c>
      <c r="C17" s="13" t="s">
        <v>28</v>
      </c>
      <c r="D17" s="11">
        <v>10000</v>
      </c>
    </row>
    <row r="18" spans="1:4" ht="17.25" customHeight="1" x14ac:dyDescent="0.25">
      <c r="A18" s="10" t="s">
        <v>29</v>
      </c>
      <c r="B18" s="7">
        <v>1800</v>
      </c>
      <c r="C18" s="10"/>
      <c r="D18" s="11"/>
    </row>
    <row r="19" spans="1:4" x14ac:dyDescent="0.25">
      <c r="A19" s="13" t="s">
        <v>30</v>
      </c>
      <c r="B19" s="7">
        <v>265</v>
      </c>
      <c r="C19" s="10" t="s">
        <v>148</v>
      </c>
      <c r="D19" s="11">
        <v>5072</v>
      </c>
    </row>
    <row r="20" spans="1:4" x14ac:dyDescent="0.25">
      <c r="A20" s="13" t="s">
        <v>31</v>
      </c>
      <c r="B20" s="7">
        <v>50</v>
      </c>
      <c r="C20" s="10"/>
      <c r="D20" s="11"/>
    </row>
    <row r="21" spans="1:4" x14ac:dyDescent="0.25">
      <c r="A21" s="4" t="s">
        <v>32</v>
      </c>
      <c r="B21" s="5">
        <f>SUM(B22,B24:B27)</f>
        <v>36800</v>
      </c>
      <c r="C21" s="10"/>
      <c r="D21" s="11"/>
    </row>
    <row r="22" spans="1:4" ht="24.75" customHeight="1" x14ac:dyDescent="0.25">
      <c r="A22" s="13" t="s">
        <v>33</v>
      </c>
      <c r="B22" s="7">
        <v>31500</v>
      </c>
      <c r="C22" s="10"/>
      <c r="D22" s="11"/>
    </row>
    <row r="23" spans="1:4" ht="48" x14ac:dyDescent="0.25">
      <c r="A23" s="14" t="s">
        <v>34</v>
      </c>
      <c r="B23" s="15" t="s">
        <v>35</v>
      </c>
      <c r="C23" s="10"/>
      <c r="D23" s="11"/>
    </row>
    <row r="24" spans="1:4" x14ac:dyDescent="0.25">
      <c r="A24" s="10" t="s">
        <v>36</v>
      </c>
      <c r="B24" s="7">
        <v>2000</v>
      </c>
      <c r="C24" s="10"/>
      <c r="D24" s="11"/>
    </row>
    <row r="25" spans="1:4" x14ac:dyDescent="0.25">
      <c r="A25" s="10" t="s">
        <v>37</v>
      </c>
      <c r="B25" s="7">
        <v>200</v>
      </c>
      <c r="C25" s="10"/>
      <c r="D25" s="11"/>
    </row>
    <row r="26" spans="1:4" ht="24.75" x14ac:dyDescent="0.25">
      <c r="A26" s="13" t="s">
        <v>38</v>
      </c>
      <c r="B26" s="7">
        <v>3000</v>
      </c>
      <c r="C26" s="10"/>
      <c r="D26" s="11"/>
    </row>
    <row r="27" spans="1:4" x14ac:dyDescent="0.25">
      <c r="A27" s="13" t="s">
        <v>39</v>
      </c>
      <c r="B27" s="7">
        <v>100</v>
      </c>
      <c r="C27" s="10"/>
      <c r="D27" s="11"/>
    </row>
    <row r="28" spans="1:4" x14ac:dyDescent="0.25">
      <c r="A28" s="4" t="s">
        <v>40</v>
      </c>
      <c r="B28" s="5">
        <f>SUM(B29:B30)</f>
        <v>400</v>
      </c>
      <c r="C28" s="16"/>
      <c r="D28" s="11"/>
    </row>
    <row r="29" spans="1:4" ht="28.5" customHeight="1" x14ac:dyDescent="0.25">
      <c r="A29" s="10" t="s">
        <v>41</v>
      </c>
      <c r="B29" s="7">
        <v>100</v>
      </c>
      <c r="C29" s="10"/>
      <c r="D29" s="11"/>
    </row>
    <row r="30" spans="1:4" x14ac:dyDescent="0.25">
      <c r="A30" s="10" t="s">
        <v>42</v>
      </c>
      <c r="B30" s="7">
        <v>300</v>
      </c>
      <c r="C30" s="10"/>
      <c r="D30" s="11"/>
    </row>
    <row r="31" spans="1:4" x14ac:dyDescent="0.25">
      <c r="A31" s="17" t="s">
        <v>43</v>
      </c>
      <c r="B31" s="18">
        <f>SUM(B28+B21+B16+B11+B7+B3)</f>
        <v>80722</v>
      </c>
      <c r="C31" s="17" t="s">
        <v>44</v>
      </c>
      <c r="D31" s="18">
        <f>D3+D8</f>
        <v>80722</v>
      </c>
    </row>
    <row r="32" spans="1:4" ht="15.75" thickBot="1" x14ac:dyDescent="0.3">
      <c r="B32" s="7"/>
      <c r="C32" s="10"/>
      <c r="D32" s="11"/>
    </row>
    <row r="33" spans="1:4" ht="15.75" thickBot="1" x14ac:dyDescent="0.3">
      <c r="A33" s="2" t="s">
        <v>45</v>
      </c>
      <c r="B33" s="19"/>
      <c r="C33" s="2" t="s">
        <v>46</v>
      </c>
      <c r="D33" s="19"/>
    </row>
    <row r="34" spans="1:4" x14ac:dyDescent="0.25">
      <c r="A34" s="4" t="s">
        <v>47</v>
      </c>
      <c r="B34" s="20">
        <f>SUM(B35:B35)</f>
        <v>650</v>
      </c>
      <c r="C34" s="4" t="s">
        <v>47</v>
      </c>
      <c r="D34" s="5">
        <f>SUM(D35:D35)</f>
        <v>650</v>
      </c>
    </row>
    <row r="35" spans="1:4" x14ac:dyDescent="0.25">
      <c r="A35" s="10" t="s">
        <v>48</v>
      </c>
      <c r="B35" s="11">
        <v>650</v>
      </c>
      <c r="C35" s="10" t="s">
        <v>48</v>
      </c>
      <c r="D35" s="11">
        <v>650</v>
      </c>
    </row>
    <row r="36" spans="1:4" x14ac:dyDescent="0.25">
      <c r="A36" s="4" t="s">
        <v>49</v>
      </c>
      <c r="B36" s="5">
        <f>SUM(B38:B40)</f>
        <v>39500</v>
      </c>
      <c r="C36" s="4" t="s">
        <v>49</v>
      </c>
      <c r="D36" s="5">
        <f>SUM(D38:D40)</f>
        <v>39500</v>
      </c>
    </row>
    <row r="37" spans="1:4" ht="18" customHeight="1" x14ac:dyDescent="0.25">
      <c r="A37" s="10" t="s">
        <v>50</v>
      </c>
      <c r="B37" s="21"/>
      <c r="C37" s="10" t="s">
        <v>50</v>
      </c>
      <c r="D37" s="11"/>
    </row>
    <row r="38" spans="1:4" ht="15" customHeight="1" x14ac:dyDescent="0.25">
      <c r="A38" s="22" t="s">
        <v>51</v>
      </c>
      <c r="B38" s="11">
        <v>30000</v>
      </c>
      <c r="C38" s="22" t="s">
        <v>52</v>
      </c>
      <c r="D38" s="11">
        <v>30000</v>
      </c>
    </row>
    <row r="39" spans="1:4" ht="24.75" x14ac:dyDescent="0.25">
      <c r="A39" s="23" t="s">
        <v>53</v>
      </c>
      <c r="B39" s="11">
        <v>8500</v>
      </c>
      <c r="C39" s="23" t="s">
        <v>53</v>
      </c>
      <c r="D39" s="11">
        <v>8500</v>
      </c>
    </row>
    <row r="40" spans="1:4" x14ac:dyDescent="0.25">
      <c r="A40" s="22" t="s">
        <v>54</v>
      </c>
      <c r="B40" s="11">
        <v>1000</v>
      </c>
      <c r="C40" s="22" t="s">
        <v>54</v>
      </c>
      <c r="D40" s="11">
        <v>1000</v>
      </c>
    </row>
    <row r="41" spans="1:4" x14ac:dyDescent="0.25">
      <c r="A41" s="4" t="s">
        <v>55</v>
      </c>
      <c r="B41" s="5">
        <f>SUM(B42:B42)</f>
        <v>1000</v>
      </c>
      <c r="C41" s="4" t="s">
        <v>55</v>
      </c>
      <c r="D41" s="5">
        <f>SUM(D42:D42)</f>
        <v>1000</v>
      </c>
    </row>
    <row r="42" spans="1:4" ht="15.75" thickBot="1" x14ac:dyDescent="0.3">
      <c r="A42" s="10" t="s">
        <v>56</v>
      </c>
      <c r="B42" s="24">
        <v>1000</v>
      </c>
      <c r="C42" s="10" t="s">
        <v>56</v>
      </c>
      <c r="D42" s="24">
        <v>1000</v>
      </c>
    </row>
    <row r="43" spans="1:4" x14ac:dyDescent="0.25">
      <c r="A43" s="17" t="s">
        <v>57</v>
      </c>
      <c r="B43" s="18">
        <f>B34+B36+B41</f>
        <v>41150</v>
      </c>
      <c r="C43" s="17" t="s">
        <v>57</v>
      </c>
      <c r="D43" s="18">
        <f>D34+D36+D41</f>
        <v>41150</v>
      </c>
    </row>
    <row r="44" spans="1:4" x14ac:dyDescent="0.25">
      <c r="B44" s="25"/>
      <c r="D44" s="25"/>
    </row>
    <row r="45" spans="1:4" x14ac:dyDescent="0.25">
      <c r="A45" s="17" t="s">
        <v>58</v>
      </c>
      <c r="B45" s="18">
        <f>B31+B43</f>
        <v>121872</v>
      </c>
      <c r="C45" s="17" t="s">
        <v>59</v>
      </c>
      <c r="D45" s="18">
        <f>D31+D43</f>
        <v>121872</v>
      </c>
    </row>
    <row r="47" spans="1:4" ht="39.75" customHeight="1" x14ac:dyDescent="0.25">
      <c r="A47" s="77" t="s">
        <v>60</v>
      </c>
      <c r="B47" s="77"/>
      <c r="C47" s="77"/>
      <c r="D47" s="77"/>
    </row>
    <row r="48" spans="1:4" ht="60.75" customHeight="1" x14ac:dyDescent="0.25">
      <c r="A48" s="26"/>
      <c r="B48" s="26"/>
      <c r="C48" s="26"/>
      <c r="D48" s="26"/>
    </row>
    <row r="51" ht="35.25" customHeight="1" x14ac:dyDescent="0.25"/>
    <row r="52" ht="33" customHeight="1" x14ac:dyDescent="0.25"/>
    <row r="53" ht="42" customHeight="1" x14ac:dyDescent="0.25"/>
    <row r="54" ht="25.5" customHeight="1" x14ac:dyDescent="0.25"/>
  </sheetData>
  <mergeCells count="1">
    <mergeCell ref="A47:D47"/>
  </mergeCell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8"/>
  <sheetViews>
    <sheetView workbookViewId="0">
      <selection sqref="A1:XFD1048576"/>
    </sheetView>
  </sheetViews>
  <sheetFormatPr baseColWidth="10" defaultRowHeight="15" x14ac:dyDescent="0.25"/>
  <cols>
    <col min="1" max="1" width="2.85546875" style="27" customWidth="1"/>
    <col min="2" max="2" width="1.85546875" style="27" customWidth="1"/>
    <col min="3" max="3" width="6" bestFit="1" customWidth="1"/>
    <col min="4" max="4" width="44.7109375" bestFit="1" customWidth="1"/>
    <col min="5" max="5" width="16.85546875" style="75" customWidth="1"/>
    <col min="6" max="6" width="66.85546875" style="27" customWidth="1"/>
    <col min="7" max="16384" width="11.42578125" style="27"/>
  </cols>
  <sheetData>
    <row r="1" spans="1:10" ht="33.75" customHeight="1" x14ac:dyDescent="0.25">
      <c r="C1" s="79" t="s">
        <v>61</v>
      </c>
      <c r="D1" s="80"/>
      <c r="E1" s="80"/>
      <c r="F1" s="80"/>
    </row>
    <row r="3" spans="1:10" s="28" customFormat="1" x14ac:dyDescent="0.25">
      <c r="C3" s="29"/>
      <c r="D3" s="29"/>
    </row>
    <row r="4" spans="1:10" s="30" customFormat="1" ht="15.75" thickBot="1" x14ac:dyDescent="0.3">
      <c r="C4" s="31"/>
      <c r="D4" s="31"/>
      <c r="E4" s="32"/>
    </row>
    <row r="5" spans="1:10" s="33" customFormat="1" ht="15.75" thickBot="1" x14ac:dyDescent="0.3">
      <c r="C5"/>
      <c r="D5"/>
      <c r="E5" s="34" t="s">
        <v>62</v>
      </c>
      <c r="F5" s="35" t="s">
        <v>63</v>
      </c>
    </row>
    <row r="6" spans="1:10" x14ac:dyDescent="0.25">
      <c r="A6" s="78" t="s">
        <v>64</v>
      </c>
      <c r="C6" s="36">
        <v>60371</v>
      </c>
      <c r="D6" s="37" t="s">
        <v>65</v>
      </c>
      <c r="E6" s="38">
        <f>[1]Recap!B16</f>
        <v>2385</v>
      </c>
      <c r="F6" s="39" t="s">
        <v>66</v>
      </c>
    </row>
    <row r="7" spans="1:10" x14ac:dyDescent="0.25">
      <c r="A7" s="78"/>
      <c r="C7" s="40">
        <v>60400</v>
      </c>
      <c r="D7" s="41" t="s">
        <v>67</v>
      </c>
      <c r="E7" s="42">
        <f>[1]Recap!B37</f>
        <v>300</v>
      </c>
      <c r="F7" s="43" t="s">
        <v>68</v>
      </c>
    </row>
    <row r="8" spans="1:10" x14ac:dyDescent="0.25">
      <c r="A8" s="78"/>
      <c r="C8" s="40">
        <v>60410</v>
      </c>
      <c r="D8" s="41" t="s">
        <v>69</v>
      </c>
      <c r="E8" s="42">
        <f>[1]Recap!B10+ [1]Recap!B11 + [1]Recap!B19+[1]Recap!B12</f>
        <v>35950</v>
      </c>
      <c r="F8" s="43" t="s">
        <v>70</v>
      </c>
    </row>
    <row r="9" spans="1:10" x14ac:dyDescent="0.25">
      <c r="A9" s="78"/>
      <c r="C9" s="40">
        <v>60440</v>
      </c>
      <c r="D9" s="41" t="s">
        <v>71</v>
      </c>
      <c r="E9" s="42">
        <f>[1]Recap!B28</f>
        <v>1500</v>
      </c>
      <c r="F9" s="43" t="s">
        <v>72</v>
      </c>
    </row>
    <row r="10" spans="1:10" x14ac:dyDescent="0.25">
      <c r="A10" s="78"/>
      <c r="C10" s="40">
        <v>60610</v>
      </c>
      <c r="D10" s="41" t="s">
        <v>73</v>
      </c>
      <c r="E10" s="42">
        <f>[1]Recap!B27</f>
        <v>200</v>
      </c>
      <c r="F10" s="43" t="s">
        <v>74</v>
      </c>
      <c r="I10" s="44"/>
    </row>
    <row r="11" spans="1:10" x14ac:dyDescent="0.25">
      <c r="A11" s="78"/>
      <c r="C11" s="40">
        <v>60630</v>
      </c>
      <c r="D11" s="41" t="s">
        <v>75</v>
      </c>
      <c r="E11" s="42">
        <f>[1]Recap!B6+[1]Recap!B7+[1]Recap!B22</f>
        <v>1050</v>
      </c>
      <c r="F11" s="43" t="s">
        <v>76</v>
      </c>
      <c r="J11" s="44"/>
    </row>
    <row r="12" spans="1:10" x14ac:dyDescent="0.25">
      <c r="A12" s="78"/>
      <c r="C12" s="40">
        <v>60640</v>
      </c>
      <c r="D12" s="41" t="s">
        <v>77</v>
      </c>
      <c r="E12" s="42">
        <f>[1]Recap!B29</f>
        <v>100</v>
      </c>
      <c r="F12" s="43" t="s">
        <v>74</v>
      </c>
      <c r="H12" s="44"/>
    </row>
    <row r="13" spans="1:10" x14ac:dyDescent="0.25">
      <c r="A13" s="78"/>
      <c r="C13" s="40">
        <v>60703</v>
      </c>
      <c r="D13" s="41" t="s">
        <v>78</v>
      </c>
      <c r="E13" s="42"/>
      <c r="F13" s="43"/>
    </row>
    <row r="14" spans="1:10" x14ac:dyDescent="0.25">
      <c r="A14" s="78"/>
      <c r="C14" s="45">
        <v>60710</v>
      </c>
      <c r="D14" s="46" t="s">
        <v>79</v>
      </c>
      <c r="E14" s="42">
        <f>[1]Recap!B14+[1]Recap!B15</f>
        <v>2000</v>
      </c>
      <c r="F14" s="47" t="s">
        <v>80</v>
      </c>
    </row>
    <row r="15" spans="1:10" x14ac:dyDescent="0.25">
      <c r="A15" s="78"/>
      <c r="C15" s="48">
        <v>61220</v>
      </c>
      <c r="D15" s="49" t="s">
        <v>81</v>
      </c>
      <c r="E15" s="50">
        <f>[1]Recap!B32</f>
        <v>500</v>
      </c>
      <c r="F15" s="51" t="s">
        <v>74</v>
      </c>
    </row>
    <row r="16" spans="1:10" x14ac:dyDescent="0.25">
      <c r="A16" s="78"/>
      <c r="C16" s="40">
        <v>61320</v>
      </c>
      <c r="D16" s="41" t="s">
        <v>82</v>
      </c>
      <c r="E16" s="42"/>
      <c r="F16" s="43"/>
    </row>
    <row r="17" spans="1:6" x14ac:dyDescent="0.25">
      <c r="A17" s="78"/>
      <c r="C17" s="40">
        <v>61330</v>
      </c>
      <c r="D17" s="41" t="s">
        <v>83</v>
      </c>
      <c r="E17" s="42"/>
      <c r="F17" s="43"/>
    </row>
    <row r="18" spans="1:6" x14ac:dyDescent="0.25">
      <c r="A18" s="78"/>
      <c r="C18" s="40">
        <v>61340</v>
      </c>
      <c r="D18" s="41" t="s">
        <v>84</v>
      </c>
      <c r="E18" s="42"/>
      <c r="F18" s="43"/>
    </row>
    <row r="19" spans="1:6" x14ac:dyDescent="0.25">
      <c r="A19" s="78"/>
      <c r="C19" s="40">
        <v>61550</v>
      </c>
      <c r="D19" s="41" t="s">
        <v>85</v>
      </c>
      <c r="E19" s="42"/>
      <c r="F19" s="43"/>
    </row>
    <row r="20" spans="1:6" x14ac:dyDescent="0.25">
      <c r="A20" s="78"/>
      <c r="C20" s="40">
        <v>61560</v>
      </c>
      <c r="D20" s="41" t="s">
        <v>86</v>
      </c>
      <c r="E20" s="42"/>
      <c r="F20" s="43"/>
    </row>
    <row r="21" spans="1:6" x14ac:dyDescent="0.25">
      <c r="A21" s="78"/>
      <c r="C21" s="40">
        <v>61600</v>
      </c>
      <c r="D21" s="41" t="s">
        <v>87</v>
      </c>
      <c r="E21" s="42">
        <f>[1]Recap!B33</f>
        <v>200</v>
      </c>
      <c r="F21" s="43" t="s">
        <v>74</v>
      </c>
    </row>
    <row r="22" spans="1:6" x14ac:dyDescent="0.25">
      <c r="A22" s="78"/>
      <c r="C22" s="45">
        <v>61800</v>
      </c>
      <c r="D22" s="46" t="s">
        <v>88</v>
      </c>
      <c r="E22" s="42"/>
      <c r="F22" s="43"/>
    </row>
    <row r="23" spans="1:6" x14ac:dyDescent="0.25">
      <c r="A23" s="78"/>
      <c r="C23" s="48">
        <v>62260</v>
      </c>
      <c r="D23" s="49" t="s">
        <v>89</v>
      </c>
      <c r="E23" s="50"/>
      <c r="F23" s="51"/>
    </row>
    <row r="24" spans="1:6" x14ac:dyDescent="0.25">
      <c r="A24" s="78"/>
      <c r="C24" s="40">
        <v>62300</v>
      </c>
      <c r="D24" s="41" t="s">
        <v>90</v>
      </c>
      <c r="E24" s="42"/>
      <c r="F24" s="43"/>
    </row>
    <row r="25" spans="1:6" x14ac:dyDescent="0.25">
      <c r="A25" s="78"/>
      <c r="C25" s="40">
        <v>62360</v>
      </c>
      <c r="D25" s="41" t="s">
        <v>91</v>
      </c>
      <c r="E25" s="42"/>
      <c r="F25" s="43"/>
    </row>
    <row r="26" spans="1:6" x14ac:dyDescent="0.25">
      <c r="A26" s="78"/>
      <c r="C26" s="40">
        <v>62410</v>
      </c>
      <c r="D26" s="41" t="s">
        <v>92</v>
      </c>
      <c r="E26" s="42">
        <f>[1]Recap!B8+[1]Recap!B17</f>
        <v>72</v>
      </c>
      <c r="F26" s="43" t="s">
        <v>74</v>
      </c>
    </row>
    <row r="27" spans="1:6" x14ac:dyDescent="0.25">
      <c r="A27" s="78"/>
      <c r="C27" s="40">
        <v>62510</v>
      </c>
      <c r="D27" s="41" t="s">
        <v>93</v>
      </c>
      <c r="E27" s="81">
        <f>[1]Recap!B20+[1]Recap!B26</f>
        <v>3800</v>
      </c>
      <c r="F27" s="82" t="s">
        <v>94</v>
      </c>
    </row>
    <row r="28" spans="1:6" x14ac:dyDescent="0.25">
      <c r="A28" s="78"/>
      <c r="C28" s="40">
        <v>62511</v>
      </c>
      <c r="D28" s="41" t="s">
        <v>95</v>
      </c>
      <c r="E28" s="81"/>
      <c r="F28" s="82"/>
    </row>
    <row r="29" spans="1:6" x14ac:dyDescent="0.25">
      <c r="A29" s="78"/>
      <c r="C29" s="40">
        <v>62512</v>
      </c>
      <c r="D29" s="41" t="s">
        <v>96</v>
      </c>
      <c r="E29" s="81"/>
      <c r="F29" s="82"/>
    </row>
    <row r="30" spans="1:6" x14ac:dyDescent="0.25">
      <c r="A30" s="78"/>
      <c r="C30" s="40">
        <v>62520</v>
      </c>
      <c r="D30" s="41" t="s">
        <v>97</v>
      </c>
      <c r="E30" s="81"/>
      <c r="F30" s="82"/>
    </row>
    <row r="31" spans="1:6" x14ac:dyDescent="0.25">
      <c r="A31" s="78"/>
      <c r="C31" s="40">
        <v>62530</v>
      </c>
      <c r="D31" s="41" t="s">
        <v>98</v>
      </c>
      <c r="E31" s="81"/>
      <c r="F31" s="82"/>
    </row>
    <row r="32" spans="1:6" x14ac:dyDescent="0.25">
      <c r="A32" s="78"/>
      <c r="C32" s="40">
        <v>62570</v>
      </c>
      <c r="D32" s="41" t="s">
        <v>99</v>
      </c>
      <c r="E32" s="42">
        <f>[1]Recap!B36</f>
        <v>100</v>
      </c>
      <c r="F32" s="43" t="s">
        <v>100</v>
      </c>
    </row>
    <row r="33" spans="1:6" x14ac:dyDescent="0.25">
      <c r="A33" s="78"/>
      <c r="C33" s="40">
        <v>62610</v>
      </c>
      <c r="D33" s="41" t="s">
        <v>101</v>
      </c>
      <c r="E33" s="42">
        <f>[1]Recap!B30</f>
        <v>50</v>
      </c>
      <c r="F33" s="43" t="s">
        <v>74</v>
      </c>
    </row>
    <row r="34" spans="1:6" x14ac:dyDescent="0.25">
      <c r="A34" s="78"/>
      <c r="C34" s="40">
        <v>62620</v>
      </c>
      <c r="D34" s="41" t="s">
        <v>102</v>
      </c>
      <c r="E34" s="42">
        <f>[1]Recap!B31</f>
        <v>650</v>
      </c>
      <c r="F34" s="43" t="s">
        <v>74</v>
      </c>
    </row>
    <row r="35" spans="1:6" x14ac:dyDescent="0.25">
      <c r="A35" s="78"/>
      <c r="C35" s="40">
        <v>62700</v>
      </c>
      <c r="D35" s="41" t="s">
        <v>103</v>
      </c>
      <c r="E35" s="42"/>
      <c r="F35" s="43"/>
    </row>
    <row r="36" spans="1:6" x14ac:dyDescent="0.25">
      <c r="A36" s="78"/>
      <c r="C36" s="45">
        <v>62810</v>
      </c>
      <c r="D36" s="46" t="s">
        <v>104</v>
      </c>
      <c r="E36" s="52">
        <f>[1]Recap!B34</f>
        <v>100</v>
      </c>
      <c r="F36" s="43" t="s">
        <v>105</v>
      </c>
    </row>
    <row r="37" spans="1:6" x14ac:dyDescent="0.25">
      <c r="A37" s="78"/>
      <c r="C37" s="53">
        <v>63330</v>
      </c>
      <c r="D37" s="54" t="s">
        <v>106</v>
      </c>
      <c r="E37" s="55"/>
      <c r="F37" s="51"/>
    </row>
    <row r="38" spans="1:6" x14ac:dyDescent="0.25">
      <c r="A38" s="78"/>
      <c r="C38" s="48">
        <v>64110</v>
      </c>
      <c r="D38" s="49" t="s">
        <v>27</v>
      </c>
      <c r="E38" s="42">
        <f>21340</f>
        <v>21340</v>
      </c>
      <c r="F38" s="51" t="s">
        <v>107</v>
      </c>
    </row>
    <row r="39" spans="1:6" x14ac:dyDescent="0.25">
      <c r="A39" s="78"/>
      <c r="C39" s="40">
        <v>64120</v>
      </c>
      <c r="D39" s="41" t="s">
        <v>108</v>
      </c>
      <c r="E39" s="42"/>
      <c r="F39" s="43"/>
    </row>
    <row r="40" spans="1:6" x14ac:dyDescent="0.25">
      <c r="A40" s="78"/>
      <c r="C40" s="40">
        <v>64130</v>
      </c>
      <c r="D40" s="41" t="s">
        <v>109</v>
      </c>
      <c r="E40" s="83">
        <v>7660</v>
      </c>
      <c r="F40" s="43"/>
    </row>
    <row r="41" spans="1:6" x14ac:dyDescent="0.25">
      <c r="A41" s="78"/>
      <c r="C41" s="40">
        <v>64511</v>
      </c>
      <c r="D41" s="41" t="s">
        <v>110</v>
      </c>
      <c r="E41" s="83"/>
      <c r="F41" s="43"/>
    </row>
    <row r="42" spans="1:6" x14ac:dyDescent="0.25">
      <c r="A42" s="78"/>
      <c r="C42" s="40">
        <v>64531</v>
      </c>
      <c r="D42" s="41" t="s">
        <v>111</v>
      </c>
      <c r="E42" s="83"/>
      <c r="F42" s="43" t="s">
        <v>107</v>
      </c>
    </row>
    <row r="43" spans="1:6" x14ac:dyDescent="0.25">
      <c r="A43" s="78"/>
      <c r="C43" s="40">
        <v>64532</v>
      </c>
      <c r="D43" s="41" t="s">
        <v>112</v>
      </c>
      <c r="E43" s="83"/>
      <c r="F43" s="43"/>
    </row>
    <row r="44" spans="1:6" x14ac:dyDescent="0.25">
      <c r="A44" s="78"/>
      <c r="C44" s="40">
        <v>64534</v>
      </c>
      <c r="D44" s="41" t="s">
        <v>113</v>
      </c>
      <c r="E44" s="42"/>
      <c r="F44" s="43"/>
    </row>
    <row r="45" spans="1:6" x14ac:dyDescent="0.25">
      <c r="A45" s="78"/>
      <c r="C45" s="40">
        <v>64580</v>
      </c>
      <c r="D45" s="41" t="s">
        <v>114</v>
      </c>
      <c r="E45" s="42"/>
      <c r="F45" s="43"/>
    </row>
    <row r="46" spans="1:6" x14ac:dyDescent="0.25">
      <c r="A46" s="78"/>
      <c r="C46" s="40">
        <v>64585</v>
      </c>
      <c r="D46" s="41" t="s">
        <v>115</v>
      </c>
      <c r="E46" s="42"/>
      <c r="F46" s="43"/>
    </row>
    <row r="47" spans="1:6" x14ac:dyDescent="0.25">
      <c r="A47" s="78"/>
      <c r="C47" s="40">
        <v>64700</v>
      </c>
      <c r="D47" s="41" t="s">
        <v>116</v>
      </c>
      <c r="E47" s="42"/>
      <c r="F47" s="43"/>
    </row>
    <row r="48" spans="1:6" x14ac:dyDescent="0.25">
      <c r="A48" s="78"/>
      <c r="C48" s="40">
        <v>64810</v>
      </c>
      <c r="D48" s="41" t="s">
        <v>117</v>
      </c>
      <c r="E48" s="42"/>
      <c r="F48" s="43"/>
    </row>
    <row r="49" spans="1:6" x14ac:dyDescent="0.25">
      <c r="A49" s="78"/>
      <c r="C49" s="45">
        <v>64820</v>
      </c>
      <c r="D49" s="46" t="s">
        <v>118</v>
      </c>
      <c r="E49" s="52"/>
      <c r="F49" s="43"/>
    </row>
    <row r="50" spans="1:6" x14ac:dyDescent="0.25">
      <c r="A50" s="78"/>
      <c r="C50" s="48">
        <v>65160</v>
      </c>
      <c r="D50" s="49" t="s">
        <v>119</v>
      </c>
      <c r="E50" s="50"/>
      <c r="F50" s="51"/>
    </row>
    <row r="51" spans="1:6" x14ac:dyDescent="0.25">
      <c r="A51" s="78"/>
      <c r="C51" s="40">
        <v>65161</v>
      </c>
      <c r="D51" s="41" t="s">
        <v>120</v>
      </c>
      <c r="E51" s="42"/>
      <c r="F51" s="43"/>
    </row>
    <row r="52" spans="1:6" x14ac:dyDescent="0.25">
      <c r="A52" s="78"/>
      <c r="C52" s="45">
        <v>65800</v>
      </c>
      <c r="D52" s="46" t="s">
        <v>121</v>
      </c>
      <c r="E52" s="52"/>
      <c r="F52" s="43"/>
    </row>
    <row r="53" spans="1:6" x14ac:dyDescent="0.25">
      <c r="A53" s="78"/>
      <c r="C53" s="45">
        <v>66160</v>
      </c>
      <c r="D53" s="46" t="s">
        <v>122</v>
      </c>
      <c r="E53" s="52"/>
      <c r="F53" s="51"/>
    </row>
    <row r="54" spans="1:6" x14ac:dyDescent="0.25">
      <c r="A54" s="78"/>
      <c r="C54" s="48">
        <v>67120</v>
      </c>
      <c r="D54" s="49" t="s">
        <v>123</v>
      </c>
      <c r="E54" s="50"/>
      <c r="F54" s="51"/>
    </row>
    <row r="55" spans="1:6" x14ac:dyDescent="0.25">
      <c r="A55" s="78"/>
      <c r="C55" s="45">
        <v>67200</v>
      </c>
      <c r="D55" s="46" t="s">
        <v>124</v>
      </c>
      <c r="E55" s="52"/>
      <c r="F55" s="43"/>
    </row>
    <row r="56" spans="1:6" x14ac:dyDescent="0.25">
      <c r="A56" s="78"/>
      <c r="C56" s="40">
        <v>68110</v>
      </c>
      <c r="D56" s="41" t="s">
        <v>125</v>
      </c>
      <c r="E56" s="42">
        <v>265</v>
      </c>
      <c r="F56" s="51" t="s">
        <v>126</v>
      </c>
    </row>
    <row r="57" spans="1:6" x14ac:dyDescent="0.25">
      <c r="A57" s="78"/>
      <c r="C57" s="40">
        <v>68120</v>
      </c>
      <c r="D57" s="41" t="s">
        <v>127</v>
      </c>
      <c r="E57" s="42"/>
      <c r="F57" s="43"/>
    </row>
    <row r="58" spans="1:6" x14ac:dyDescent="0.25">
      <c r="A58" s="78"/>
      <c r="C58" s="40">
        <v>68150</v>
      </c>
      <c r="D58" s="41" t="s">
        <v>128</v>
      </c>
      <c r="E58" s="42">
        <v>2500</v>
      </c>
      <c r="F58" s="43"/>
    </row>
    <row r="59" spans="1:6" ht="15.75" thickBot="1" x14ac:dyDescent="0.3">
      <c r="A59" s="78"/>
      <c r="C59" s="56">
        <v>68174</v>
      </c>
      <c r="D59" s="57" t="s">
        <v>129</v>
      </c>
      <c r="E59" s="42"/>
      <c r="F59" s="58"/>
    </row>
    <row r="60" spans="1:6" ht="15.75" thickBot="1" x14ac:dyDescent="0.3">
      <c r="E60" s="76">
        <f>SUM(E6:E59)</f>
        <v>80722</v>
      </c>
    </row>
    <row r="61" spans="1:6" s="59" customFormat="1" ht="15.75" thickBot="1" x14ac:dyDescent="0.3">
      <c r="C61" s="60"/>
      <c r="D61" s="60"/>
      <c r="E61" s="61"/>
    </row>
    <row r="62" spans="1:6" x14ac:dyDescent="0.25">
      <c r="A62" s="78" t="s">
        <v>130</v>
      </c>
      <c r="C62" s="36">
        <v>70704</v>
      </c>
      <c r="D62" s="37" t="s">
        <v>131</v>
      </c>
      <c r="E62" s="62">
        <f>[1]Recap!G6+[1]Recap!G7</f>
        <v>2000</v>
      </c>
      <c r="F62" s="39" t="s">
        <v>74</v>
      </c>
    </row>
    <row r="63" spans="1:6" x14ac:dyDescent="0.25">
      <c r="A63" s="78"/>
      <c r="C63" s="40">
        <v>70820</v>
      </c>
      <c r="D63" s="41" t="s">
        <v>132</v>
      </c>
      <c r="E63" s="63"/>
      <c r="F63" s="43"/>
    </row>
    <row r="64" spans="1:6" x14ac:dyDescent="0.25">
      <c r="A64" s="78"/>
      <c r="C64" s="40">
        <v>70860</v>
      </c>
      <c r="D64" s="41" t="s">
        <v>133</v>
      </c>
      <c r="E64" s="63">
        <f>[1]Recap!G8+[1]Recap!G10+[1]Recap!G9</f>
        <v>2650</v>
      </c>
      <c r="F64" s="43" t="s">
        <v>134</v>
      </c>
    </row>
    <row r="65" spans="1:6" x14ac:dyDescent="0.25">
      <c r="A65" s="78"/>
      <c r="C65" s="48">
        <v>74100</v>
      </c>
      <c r="D65" s="49" t="s">
        <v>135</v>
      </c>
      <c r="E65" s="64">
        <f>[1]Recap!G16</f>
        <v>20000</v>
      </c>
      <c r="F65" s="51" t="s">
        <v>74</v>
      </c>
    </row>
    <row r="66" spans="1:6" x14ac:dyDescent="0.25">
      <c r="A66" s="78"/>
      <c r="C66" s="40">
        <v>74110</v>
      </c>
      <c r="D66" s="41" t="s">
        <v>136</v>
      </c>
      <c r="E66" s="63">
        <f>[1]Recap!G18</f>
        <v>2000</v>
      </c>
      <c r="F66" s="51" t="s">
        <v>74</v>
      </c>
    </row>
    <row r="67" spans="1:6" x14ac:dyDescent="0.25">
      <c r="A67" s="78"/>
      <c r="C67" s="40">
        <v>74200</v>
      </c>
      <c r="D67" s="41" t="s">
        <v>137</v>
      </c>
      <c r="E67" s="63"/>
      <c r="F67" s="43"/>
    </row>
    <row r="68" spans="1:6" x14ac:dyDescent="0.25">
      <c r="A68" s="78"/>
      <c r="C68" s="40">
        <v>74600</v>
      </c>
      <c r="D68" s="41" t="s">
        <v>138</v>
      </c>
      <c r="E68" s="63">
        <f>[1]Recap!G13+[1]Recap!G14</f>
        <v>39000</v>
      </c>
      <c r="F68" s="43" t="s">
        <v>74</v>
      </c>
    </row>
    <row r="69" spans="1:6" x14ac:dyDescent="0.25">
      <c r="A69" s="78"/>
      <c r="C69" s="45">
        <v>74700</v>
      </c>
      <c r="D69" s="46" t="s">
        <v>139</v>
      </c>
      <c r="E69" s="65"/>
      <c r="F69" s="43"/>
    </row>
    <row r="70" spans="1:6" s="33" customFormat="1" x14ac:dyDescent="0.25">
      <c r="A70" s="78"/>
      <c r="C70" s="48">
        <v>75600</v>
      </c>
      <c r="D70" s="41" t="s">
        <v>140</v>
      </c>
      <c r="E70" s="64">
        <f>[1]Recap!G20</f>
        <v>10000</v>
      </c>
      <c r="F70" s="51" t="s">
        <v>141</v>
      </c>
    </row>
    <row r="71" spans="1:6" s="33" customFormat="1" x14ac:dyDescent="0.25">
      <c r="A71" s="78"/>
      <c r="C71" s="45">
        <v>75800</v>
      </c>
      <c r="D71" s="46" t="s">
        <v>142</v>
      </c>
      <c r="E71" s="63"/>
      <c r="F71" s="66"/>
    </row>
    <row r="72" spans="1:6" x14ac:dyDescent="0.25">
      <c r="A72" s="78"/>
      <c r="C72" s="53">
        <v>76800</v>
      </c>
      <c r="D72" s="54" t="s">
        <v>143</v>
      </c>
      <c r="E72" s="55"/>
      <c r="F72" s="67"/>
    </row>
    <row r="73" spans="1:6" x14ac:dyDescent="0.25">
      <c r="A73" s="78"/>
      <c r="C73" s="53">
        <v>77200</v>
      </c>
      <c r="D73" s="54" t="s">
        <v>144</v>
      </c>
      <c r="E73" s="55">
        <v>5072</v>
      </c>
      <c r="F73" s="67"/>
    </row>
    <row r="74" spans="1:6" ht="15.75" thickBot="1" x14ac:dyDescent="0.3">
      <c r="A74" s="78"/>
      <c r="C74" s="56">
        <v>79100</v>
      </c>
      <c r="D74" s="57" t="s">
        <v>145</v>
      </c>
      <c r="E74" s="68"/>
      <c r="F74" s="69"/>
    </row>
    <row r="75" spans="1:6" ht="15.75" thickBot="1" x14ac:dyDescent="0.3">
      <c r="E75" s="70">
        <f>SUM(E62:E74)</f>
        <v>80722</v>
      </c>
    </row>
    <row r="76" spans="1:6" x14ac:dyDescent="0.25">
      <c r="E76" s="71"/>
    </row>
    <row r="77" spans="1:6" s="72" customFormat="1" x14ac:dyDescent="0.25">
      <c r="C77" s="73"/>
      <c r="D77" s="73"/>
      <c r="E77" s="73"/>
    </row>
    <row r="78" spans="1:6" x14ac:dyDescent="0.25">
      <c r="E78" s="74"/>
    </row>
    <row r="884" spans="3:5" x14ac:dyDescent="0.25">
      <c r="C884">
        <v>62610</v>
      </c>
      <c r="D884" t="s">
        <v>101</v>
      </c>
      <c r="E884" s="27"/>
    </row>
    <row r="885" spans="3:5" x14ac:dyDescent="0.25">
      <c r="C885">
        <v>62610</v>
      </c>
      <c r="D885" t="s">
        <v>101</v>
      </c>
      <c r="E885" s="27"/>
    </row>
    <row r="886" spans="3:5" x14ac:dyDescent="0.25">
      <c r="C886">
        <v>62610</v>
      </c>
      <c r="D886" t="s">
        <v>101</v>
      </c>
      <c r="E886" s="27"/>
    </row>
    <row r="887" spans="3:5" x14ac:dyDescent="0.25">
      <c r="C887">
        <v>62610</v>
      </c>
      <c r="D887" t="s">
        <v>101</v>
      </c>
      <c r="E887" s="27"/>
    </row>
    <row r="888" spans="3:5" x14ac:dyDescent="0.25">
      <c r="C888">
        <v>62610</v>
      </c>
      <c r="D888" t="s">
        <v>101</v>
      </c>
      <c r="E888" s="27"/>
    </row>
    <row r="889" spans="3:5" x14ac:dyDescent="0.25">
      <c r="C889">
        <v>64810</v>
      </c>
      <c r="D889" t="s">
        <v>117</v>
      </c>
      <c r="E889" s="27"/>
    </row>
    <row r="890" spans="3:5" x14ac:dyDescent="0.25">
      <c r="C890">
        <v>70841</v>
      </c>
      <c r="D890" t="s">
        <v>146</v>
      </c>
      <c r="E890" s="27"/>
    </row>
    <row r="891" spans="3:5" x14ac:dyDescent="0.25">
      <c r="C891">
        <v>70841</v>
      </c>
      <c r="D891" t="s">
        <v>146</v>
      </c>
      <c r="E891" s="27"/>
    </row>
    <row r="892" spans="3:5" x14ac:dyDescent="0.25">
      <c r="C892">
        <v>60400</v>
      </c>
      <c r="D892" t="s">
        <v>67</v>
      </c>
      <c r="E892" s="27"/>
    </row>
    <row r="893" spans="3:5" x14ac:dyDescent="0.25">
      <c r="C893">
        <v>60400</v>
      </c>
      <c r="D893" t="s">
        <v>67</v>
      </c>
      <c r="E893" s="27"/>
    </row>
    <row r="894" spans="3:5" x14ac:dyDescent="0.25">
      <c r="C894">
        <v>60400</v>
      </c>
      <c r="D894" t="s">
        <v>67</v>
      </c>
      <c r="E894" s="27"/>
    </row>
    <row r="895" spans="3:5" x14ac:dyDescent="0.25">
      <c r="C895">
        <v>60410</v>
      </c>
      <c r="D895" t="s">
        <v>69</v>
      </c>
      <c r="E895" s="27"/>
    </row>
    <row r="896" spans="3:5" x14ac:dyDescent="0.25">
      <c r="C896">
        <v>60410</v>
      </c>
      <c r="D896" t="s">
        <v>69</v>
      </c>
      <c r="E896" s="27"/>
    </row>
    <row r="897" spans="3:5" x14ac:dyDescent="0.25">
      <c r="C897">
        <v>60410</v>
      </c>
      <c r="D897" t="s">
        <v>69</v>
      </c>
      <c r="E897" s="27"/>
    </row>
    <row r="898" spans="3:5" x14ac:dyDescent="0.25">
      <c r="C898">
        <v>60420</v>
      </c>
      <c r="D898" t="s">
        <v>147</v>
      </c>
      <c r="E898" s="27"/>
    </row>
    <row r="899" spans="3:5" x14ac:dyDescent="0.25">
      <c r="C899">
        <v>60420</v>
      </c>
      <c r="D899" t="s">
        <v>147</v>
      </c>
      <c r="E899" s="27"/>
    </row>
    <row r="900" spans="3:5" x14ac:dyDescent="0.25">
      <c r="C900">
        <v>60610</v>
      </c>
      <c r="D900" t="s">
        <v>73</v>
      </c>
      <c r="E900" s="27"/>
    </row>
    <row r="901" spans="3:5" x14ac:dyDescent="0.25">
      <c r="C901">
        <v>60610</v>
      </c>
      <c r="D901" t="s">
        <v>73</v>
      </c>
      <c r="E901" s="27"/>
    </row>
    <row r="902" spans="3:5" x14ac:dyDescent="0.25">
      <c r="C902">
        <v>60630</v>
      </c>
      <c r="D902" t="s">
        <v>75</v>
      </c>
      <c r="E902" s="27"/>
    </row>
    <row r="903" spans="3:5" x14ac:dyDescent="0.25">
      <c r="C903">
        <v>60630</v>
      </c>
      <c r="D903" t="s">
        <v>75</v>
      </c>
      <c r="E903" s="27"/>
    </row>
    <row r="904" spans="3:5" x14ac:dyDescent="0.25">
      <c r="C904">
        <v>60630</v>
      </c>
      <c r="D904" t="s">
        <v>75</v>
      </c>
      <c r="E904" s="27"/>
    </row>
    <row r="905" spans="3:5" x14ac:dyDescent="0.25">
      <c r="C905">
        <v>60703</v>
      </c>
      <c r="D905" t="s">
        <v>78</v>
      </c>
      <c r="E905" s="27"/>
    </row>
    <row r="906" spans="3:5" x14ac:dyDescent="0.25">
      <c r="C906">
        <v>60703</v>
      </c>
      <c r="D906" t="s">
        <v>78</v>
      </c>
      <c r="E906" s="27"/>
    </row>
    <row r="907" spans="3:5" x14ac:dyDescent="0.25">
      <c r="C907">
        <v>61340</v>
      </c>
      <c r="D907" t="s">
        <v>84</v>
      </c>
      <c r="E907" s="27"/>
    </row>
    <row r="908" spans="3:5" x14ac:dyDescent="0.25">
      <c r="C908">
        <v>62300</v>
      </c>
      <c r="D908" t="s">
        <v>90</v>
      </c>
      <c r="E908" s="27"/>
    </row>
    <row r="909" spans="3:5" x14ac:dyDescent="0.25">
      <c r="C909">
        <v>62510</v>
      </c>
      <c r="D909" t="s">
        <v>93</v>
      </c>
      <c r="E909" s="27"/>
    </row>
    <row r="910" spans="3:5" x14ac:dyDescent="0.25">
      <c r="C910">
        <v>62510</v>
      </c>
      <c r="D910" t="s">
        <v>93</v>
      </c>
      <c r="E910" s="27"/>
    </row>
    <row r="911" spans="3:5" x14ac:dyDescent="0.25">
      <c r="C911">
        <v>62510</v>
      </c>
      <c r="D911" t="s">
        <v>93</v>
      </c>
      <c r="E911" s="27"/>
    </row>
    <row r="912" spans="3:5" x14ac:dyDescent="0.25">
      <c r="C912">
        <v>62510</v>
      </c>
      <c r="D912" t="s">
        <v>93</v>
      </c>
      <c r="E912" s="27"/>
    </row>
    <row r="913" spans="3:5" x14ac:dyDescent="0.25">
      <c r="C913">
        <v>62511</v>
      </c>
      <c r="D913" t="s">
        <v>95</v>
      </c>
      <c r="E913" s="27"/>
    </row>
    <row r="914" spans="3:5" x14ac:dyDescent="0.25">
      <c r="C914">
        <v>62511</v>
      </c>
      <c r="D914" t="s">
        <v>95</v>
      </c>
      <c r="E914" s="27"/>
    </row>
    <row r="915" spans="3:5" x14ac:dyDescent="0.25">
      <c r="C915">
        <v>62511</v>
      </c>
      <c r="D915" t="s">
        <v>95</v>
      </c>
      <c r="E915" s="27"/>
    </row>
    <row r="916" spans="3:5" x14ac:dyDescent="0.25">
      <c r="C916">
        <v>62511</v>
      </c>
      <c r="D916" t="s">
        <v>95</v>
      </c>
      <c r="E916" s="27"/>
    </row>
    <row r="917" spans="3:5" x14ac:dyDescent="0.25">
      <c r="C917">
        <v>62511</v>
      </c>
      <c r="D917" t="s">
        <v>95</v>
      </c>
      <c r="E917" s="27"/>
    </row>
    <row r="918" spans="3:5" x14ac:dyDescent="0.25">
      <c r="C918">
        <v>62511</v>
      </c>
      <c r="D918" t="s">
        <v>95</v>
      </c>
      <c r="E918" s="27"/>
    </row>
    <row r="919" spans="3:5" x14ac:dyDescent="0.25">
      <c r="C919">
        <v>62512</v>
      </c>
      <c r="D919" t="s">
        <v>96</v>
      </c>
      <c r="E919" s="27"/>
    </row>
    <row r="920" spans="3:5" x14ac:dyDescent="0.25">
      <c r="C920">
        <v>62512</v>
      </c>
      <c r="D920" t="s">
        <v>96</v>
      </c>
      <c r="E920" s="27"/>
    </row>
    <row r="921" spans="3:5" x14ac:dyDescent="0.25">
      <c r="C921">
        <v>62520</v>
      </c>
      <c r="D921" t="s">
        <v>97</v>
      </c>
      <c r="E921" s="27"/>
    </row>
    <row r="922" spans="3:5" x14ac:dyDescent="0.25">
      <c r="C922">
        <v>62520</v>
      </c>
      <c r="D922" t="s">
        <v>97</v>
      </c>
      <c r="E922" s="27"/>
    </row>
    <row r="923" spans="3:5" x14ac:dyDescent="0.25">
      <c r="C923">
        <v>62520</v>
      </c>
      <c r="D923" t="s">
        <v>97</v>
      </c>
      <c r="E923" s="27"/>
    </row>
    <row r="924" spans="3:5" x14ac:dyDescent="0.25">
      <c r="C924">
        <v>62520</v>
      </c>
      <c r="D924" t="s">
        <v>97</v>
      </c>
      <c r="E924" s="27"/>
    </row>
    <row r="925" spans="3:5" x14ac:dyDescent="0.25">
      <c r="C925">
        <v>62520</v>
      </c>
      <c r="D925" t="s">
        <v>97</v>
      </c>
      <c r="E925" s="27"/>
    </row>
    <row r="926" spans="3:5" x14ac:dyDescent="0.25">
      <c r="C926">
        <v>62520</v>
      </c>
      <c r="D926" t="s">
        <v>97</v>
      </c>
      <c r="E926" s="27"/>
    </row>
    <row r="927" spans="3:5" x14ac:dyDescent="0.25">
      <c r="C927">
        <v>62520</v>
      </c>
      <c r="D927" t="s">
        <v>97</v>
      </c>
      <c r="E927" s="27"/>
    </row>
    <row r="928" spans="3:5" x14ac:dyDescent="0.25">
      <c r="C928">
        <v>62520</v>
      </c>
      <c r="D928" t="s">
        <v>97</v>
      </c>
      <c r="E928" s="27"/>
    </row>
    <row r="929" spans="3:5" x14ac:dyDescent="0.25">
      <c r="C929">
        <v>62530</v>
      </c>
      <c r="D929" t="s">
        <v>98</v>
      </c>
      <c r="E929" s="27"/>
    </row>
    <row r="930" spans="3:5" x14ac:dyDescent="0.25">
      <c r="C930">
        <v>62570</v>
      </c>
      <c r="D930" t="s">
        <v>99</v>
      </c>
      <c r="E930" s="27"/>
    </row>
    <row r="931" spans="3:5" x14ac:dyDescent="0.25">
      <c r="C931">
        <v>62570</v>
      </c>
      <c r="D931" t="s">
        <v>99</v>
      </c>
      <c r="E931" s="27"/>
    </row>
    <row r="932" spans="3:5" x14ac:dyDescent="0.25">
      <c r="C932">
        <v>62570</v>
      </c>
      <c r="D932" t="s">
        <v>99</v>
      </c>
      <c r="E932" s="27"/>
    </row>
    <row r="933" spans="3:5" x14ac:dyDescent="0.25">
      <c r="C933">
        <v>62610</v>
      </c>
      <c r="D933" t="s">
        <v>101</v>
      </c>
      <c r="E933" s="27"/>
    </row>
    <row r="934" spans="3:5" x14ac:dyDescent="0.25">
      <c r="C934">
        <v>62610</v>
      </c>
      <c r="D934" t="s">
        <v>101</v>
      </c>
      <c r="E934" s="27"/>
    </row>
    <row r="935" spans="3:5" x14ac:dyDescent="0.25">
      <c r="C935">
        <v>65160</v>
      </c>
      <c r="D935" t="s">
        <v>119</v>
      </c>
      <c r="E935" s="27"/>
    </row>
    <row r="936" spans="3:5" x14ac:dyDescent="0.25">
      <c r="C936">
        <v>67200</v>
      </c>
      <c r="D936" t="s">
        <v>124</v>
      </c>
      <c r="E936" s="27"/>
    </row>
    <row r="937" spans="3:5" x14ac:dyDescent="0.25">
      <c r="C937">
        <v>74100</v>
      </c>
      <c r="D937" t="s">
        <v>135</v>
      </c>
      <c r="E937" s="27"/>
    </row>
    <row r="938" spans="3:5" x14ac:dyDescent="0.25">
      <c r="C938">
        <v>79100</v>
      </c>
      <c r="D938" t="s">
        <v>145</v>
      </c>
      <c r="E938" s="27"/>
    </row>
  </sheetData>
  <mergeCells count="6">
    <mergeCell ref="A62:A74"/>
    <mergeCell ref="C1:F1"/>
    <mergeCell ref="A6:A59"/>
    <mergeCell ref="E27:E31"/>
    <mergeCell ref="F27:F31"/>
    <mergeCell ref="E40:E43"/>
  </mergeCell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Previs2016</vt:lpstr>
      <vt:lpstr>PrevisComptable2016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Anne-Laure Prunier</dc:creator>
  <cp:lastModifiedBy>Anne-Laure Prunier</cp:lastModifiedBy>
  <cp:lastPrinted>2015-10-19T12:47:00Z</cp:lastPrinted>
  <dcterms:created xsi:type="dcterms:W3CDTF">2015-10-02T15:15:07Z</dcterms:created>
  <dcterms:modified xsi:type="dcterms:W3CDTF">2015-10-19T12:47:30Z</dcterms:modified>
</cp:coreProperties>
</file>